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win\OneDrive\Pulpit\Nowy folder\"/>
    </mc:Choice>
  </mc:AlternateContent>
  <xr:revisionPtr revIDLastSave="0" documentId="8_{9390A2AA-C7CA-4931-97E6-00BDE121E7CE}" xr6:coauthVersionLast="36" xr6:coauthVersionMax="36" xr10:uidLastSave="{00000000-0000-0000-0000-000000000000}"/>
  <bookViews>
    <workbookView xWindow="0" yWindow="0" windowWidth="19008" windowHeight="9060" activeTab="1" xr2:uid="{3E7232C4-03F7-48DD-B06C-2D8F57F166B0}"/>
  </bookViews>
  <sheets>
    <sheet name="bez filtracji" sheetId="1" r:id="rId1"/>
    <sheet name="z filtracją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  <c r="E12" i="1"/>
  <c r="E7" i="2"/>
  <c r="E6" i="2"/>
  <c r="E9" i="2"/>
  <c r="E10" i="2"/>
  <c r="I5" i="2"/>
  <c r="E5" i="2"/>
  <c r="O13" i="2"/>
  <c r="O19" i="2"/>
  <c r="O18" i="2"/>
  <c r="O12" i="2"/>
  <c r="O9" i="2"/>
  <c r="I3" i="2" s="1"/>
  <c r="E4" i="2"/>
  <c r="E3" i="2"/>
  <c r="E14" i="1"/>
  <c r="E11" i="1"/>
  <c r="E7" i="1"/>
  <c r="E6" i="1"/>
  <c r="E8" i="1"/>
  <c r="I4" i="1"/>
  <c r="I3" i="1"/>
  <c r="O9" i="1"/>
  <c r="O12" i="1"/>
  <c r="O19" i="1"/>
  <c r="O18" i="1"/>
  <c r="E3" i="1"/>
  <c r="E4" i="1" s="1"/>
  <c r="I4" i="2" l="1"/>
</calcChain>
</file>

<file path=xl/sharedStrings.xml><?xml version="1.0" encoding="utf-8"?>
<sst xmlns="http://schemas.openxmlformats.org/spreadsheetml/2006/main" count="92" uniqueCount="43">
  <si>
    <t>U0RMS</t>
  </si>
  <si>
    <t>U0AV</t>
  </si>
  <si>
    <t>U0MIN</t>
  </si>
  <si>
    <t>U0tpp</t>
  </si>
  <si>
    <t>IDRMS</t>
  </si>
  <si>
    <t>IDAV</t>
  </si>
  <si>
    <t>IDSURGE</t>
  </si>
  <si>
    <t>dt</t>
  </si>
  <si>
    <t>U00AV</t>
  </si>
  <si>
    <t>U0MAX</t>
  </si>
  <si>
    <t>U00MAX</t>
  </si>
  <si>
    <t>C1</t>
  </si>
  <si>
    <t>R1</t>
  </si>
  <si>
    <t>transformator</t>
  </si>
  <si>
    <t>U0n</t>
  </si>
  <si>
    <t>I0n</t>
  </si>
  <si>
    <t>U00</t>
  </si>
  <si>
    <t>przekładnia</t>
  </si>
  <si>
    <t>Rp</t>
  </si>
  <si>
    <t>Rwt</t>
  </si>
  <si>
    <t>stałe</t>
  </si>
  <si>
    <t>Uf</t>
  </si>
  <si>
    <t>pi</t>
  </si>
  <si>
    <t>C2</t>
  </si>
  <si>
    <t>R2</t>
  </si>
  <si>
    <t xml:space="preserve">dane </t>
  </si>
  <si>
    <t>wyniki obliczeń</t>
  </si>
  <si>
    <t>pomocnicze</t>
  </si>
  <si>
    <t>gamma</t>
  </si>
  <si>
    <t>Dane obliczeniowe</t>
  </si>
  <si>
    <t>R0</t>
  </si>
  <si>
    <t>Dane z zadania</t>
  </si>
  <si>
    <t>RS</t>
  </si>
  <si>
    <t>RS`</t>
  </si>
  <si>
    <t>(BEZ FILTRACJI)</t>
  </si>
  <si>
    <t>A</t>
  </si>
  <si>
    <t>V</t>
  </si>
  <si>
    <t>s</t>
  </si>
  <si>
    <t>IDMAX</t>
  </si>
  <si>
    <t>C0</t>
  </si>
  <si>
    <t>U0</t>
  </si>
  <si>
    <t>I0</t>
  </si>
  <si>
    <t>URMAX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</si>
</sst>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1B680-7F5B-4022-999C-95D447B42F08}">
  <dimension ref="D2:S19"/>
  <sheetViews>
    <sheetView workbookViewId="0">
      <selection activeCell="G15" sqref="G15"/>
    </sheetView>
  </sheetViews>
  <sheetFormatPr defaultRowHeight="14.4" x14ac:dyDescent="0.3"/>
  <cols>
    <col min="5" max="5" width="9.109375" customWidth="1"/>
  </cols>
  <sheetData>
    <row r="2" spans="4:19" x14ac:dyDescent="0.3">
      <c r="D2" t="s">
        <v>25</v>
      </c>
      <c r="E2" t="s">
        <v>26</v>
      </c>
      <c r="H2" t="s">
        <v>27</v>
      </c>
      <c r="N2" t="s">
        <v>13</v>
      </c>
      <c r="R2" t="s">
        <v>20</v>
      </c>
    </row>
    <row r="3" spans="4:19" x14ac:dyDescent="0.3">
      <c r="D3" t="s">
        <v>10</v>
      </c>
      <c r="E3">
        <f>O5*SQRT(2)-2*S3</f>
        <v>26.884271247461903</v>
      </c>
      <c r="F3" t="s">
        <v>36</v>
      </c>
      <c r="H3" t="s">
        <v>33</v>
      </c>
      <c r="I3">
        <f>O9+2</f>
        <v>9.323191499343217</v>
      </c>
      <c r="N3" t="s">
        <v>14</v>
      </c>
      <c r="O3">
        <v>15</v>
      </c>
      <c r="R3" t="s">
        <v>21</v>
      </c>
      <c r="S3">
        <v>0.7</v>
      </c>
    </row>
    <row r="4" spans="4:19" x14ac:dyDescent="0.3">
      <c r="D4" t="s">
        <v>8</v>
      </c>
      <c r="E4">
        <f>(2*E3)/S4</f>
        <v>17.115073098311303</v>
      </c>
      <c r="F4" t="s">
        <v>36</v>
      </c>
      <c r="H4" t="s">
        <v>28</v>
      </c>
      <c r="I4">
        <f>O12/(O12+O9)</f>
        <v>0.95345129075026558</v>
      </c>
      <c r="N4" t="s">
        <v>15</v>
      </c>
      <c r="O4">
        <v>0.5</v>
      </c>
      <c r="R4" t="s">
        <v>22</v>
      </c>
      <c r="S4">
        <v>3.1415899999999999</v>
      </c>
    </row>
    <row r="5" spans="4:19" x14ac:dyDescent="0.3">
      <c r="N5" t="s">
        <v>16</v>
      </c>
      <c r="O5">
        <v>20</v>
      </c>
    </row>
    <row r="6" spans="4:19" x14ac:dyDescent="0.3">
      <c r="D6" t="s">
        <v>9</v>
      </c>
      <c r="E6">
        <f>I4*E3</f>
        <v>25.632843121772805</v>
      </c>
      <c r="F6" t="s">
        <v>36</v>
      </c>
      <c r="N6" t="s">
        <v>17</v>
      </c>
      <c r="O6">
        <v>11.68</v>
      </c>
    </row>
    <row r="7" spans="4:19" x14ac:dyDescent="0.3">
      <c r="D7" t="s">
        <v>0</v>
      </c>
      <c r="E7">
        <f>I4*E3/SQRT(2)</f>
        <v>18.125157192496502</v>
      </c>
      <c r="F7" t="s">
        <v>36</v>
      </c>
      <c r="N7" t="s">
        <v>18</v>
      </c>
      <c r="O7">
        <v>467</v>
      </c>
    </row>
    <row r="8" spans="4:19" x14ac:dyDescent="0.3">
      <c r="D8" t="s">
        <v>1</v>
      </c>
      <c r="E8">
        <f>I4*E4</f>
        <v>16.31838853687006</v>
      </c>
      <c r="F8" t="s">
        <v>36</v>
      </c>
      <c r="N8" t="s">
        <v>19</v>
      </c>
      <c r="O8">
        <v>3.9</v>
      </c>
    </row>
    <row r="9" spans="4:19" x14ac:dyDescent="0.3">
      <c r="D9" t="s">
        <v>2</v>
      </c>
      <c r="N9" t="s">
        <v>32</v>
      </c>
      <c r="O9">
        <f>O8+O7/(O6)^2</f>
        <v>7.323191499343217</v>
      </c>
    </row>
    <row r="10" spans="4:19" x14ac:dyDescent="0.3">
      <c r="D10" t="s">
        <v>3</v>
      </c>
    </row>
    <row r="11" spans="4:19" x14ac:dyDescent="0.3">
      <c r="D11" t="s">
        <v>4</v>
      </c>
      <c r="E11">
        <f>E7/O12</f>
        <v>0.12083438128331002</v>
      </c>
      <c r="F11" t="s">
        <v>35</v>
      </c>
      <c r="N11" t="s">
        <v>29</v>
      </c>
      <c r="P11" t="s">
        <v>34</v>
      </c>
    </row>
    <row r="12" spans="4:19" x14ac:dyDescent="0.3">
      <c r="D12" t="s">
        <v>5</v>
      </c>
      <c r="E12">
        <f>E8/O12</f>
        <v>0.10878925691246706</v>
      </c>
      <c r="F12" t="s">
        <v>35</v>
      </c>
      <c r="N12" t="s">
        <v>30</v>
      </c>
      <c r="O12">
        <f>Q18</f>
        <v>150</v>
      </c>
    </row>
    <row r="13" spans="4:19" x14ac:dyDescent="0.3">
      <c r="D13" t="s">
        <v>38</v>
      </c>
      <c r="E13">
        <f>E3/(O12+I3)</f>
        <v>0.16874047647716578</v>
      </c>
      <c r="F13" t="s">
        <v>35</v>
      </c>
    </row>
    <row r="14" spans="4:19" x14ac:dyDescent="0.3">
      <c r="D14" t="s">
        <v>6</v>
      </c>
      <c r="E14">
        <f>E3/I3</f>
        <v>2.8835910159472533</v>
      </c>
      <c r="F14" t="s">
        <v>35</v>
      </c>
    </row>
    <row r="15" spans="4:19" x14ac:dyDescent="0.3">
      <c r="D15" t="s">
        <v>7</v>
      </c>
      <c r="F15" t="s">
        <v>37</v>
      </c>
    </row>
    <row r="17" spans="14:17" x14ac:dyDescent="0.3">
      <c r="N17" t="s">
        <v>31</v>
      </c>
    </row>
    <row r="18" spans="14:17" x14ac:dyDescent="0.3">
      <c r="N18" t="s">
        <v>11</v>
      </c>
      <c r="O18">
        <f>1000*10^-6</f>
        <v>1E-3</v>
      </c>
      <c r="P18" t="s">
        <v>12</v>
      </c>
      <c r="Q18">
        <v>150</v>
      </c>
    </row>
    <row r="19" spans="14:17" x14ac:dyDescent="0.3">
      <c r="N19" t="s">
        <v>23</v>
      </c>
      <c r="O19">
        <f>470*10^-6</f>
        <v>4.6999999999999999E-4</v>
      </c>
      <c r="P19" t="s">
        <v>24</v>
      </c>
      <c r="Q19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EF39-E7B5-416C-8DBA-F25EB34A57DD}">
  <dimension ref="D2:S19"/>
  <sheetViews>
    <sheetView tabSelected="1" workbookViewId="0">
      <selection activeCell="E12" sqref="E12"/>
    </sheetView>
  </sheetViews>
  <sheetFormatPr defaultRowHeight="14.4" x14ac:dyDescent="0.3"/>
  <sheetData>
    <row r="2" spans="4:19" x14ac:dyDescent="0.3">
      <c r="D2" t="s">
        <v>25</v>
      </c>
      <c r="E2" t="s">
        <v>26</v>
      </c>
      <c r="H2" t="s">
        <v>27</v>
      </c>
      <c r="N2" t="s">
        <v>13</v>
      </c>
      <c r="R2" t="s">
        <v>20</v>
      </c>
    </row>
    <row r="3" spans="4:19" x14ac:dyDescent="0.3">
      <c r="D3" t="s">
        <v>10</v>
      </c>
      <c r="E3">
        <f>O5*SQRT(2)-2*S3</f>
        <v>26.884271247461903</v>
      </c>
      <c r="F3" t="s">
        <v>36</v>
      </c>
      <c r="H3" t="s">
        <v>33</v>
      </c>
      <c r="I3">
        <f>O9+2</f>
        <v>9.323191499343217</v>
      </c>
      <c r="N3" t="s">
        <v>14</v>
      </c>
      <c r="O3">
        <v>15</v>
      </c>
      <c r="R3" t="s">
        <v>21</v>
      </c>
      <c r="S3">
        <v>0.7</v>
      </c>
    </row>
    <row r="4" spans="4:19" x14ac:dyDescent="0.3">
      <c r="D4" t="s">
        <v>8</v>
      </c>
      <c r="E4">
        <f>(2*E3)/S4</f>
        <v>17.115073098311303</v>
      </c>
      <c r="F4" t="s">
        <v>36</v>
      </c>
      <c r="H4" t="s">
        <v>28</v>
      </c>
      <c r="I4">
        <f>O12/(O12+O9)</f>
        <v>0.95345129075026558</v>
      </c>
      <c r="N4" t="s">
        <v>15</v>
      </c>
      <c r="O4">
        <v>0.5</v>
      </c>
      <c r="R4" t="s">
        <v>22</v>
      </c>
      <c r="S4">
        <v>3.1415899999999999</v>
      </c>
    </row>
    <row r="5" spans="4:19" x14ac:dyDescent="0.3">
      <c r="D5" t="s">
        <v>40</v>
      </c>
      <c r="E5">
        <f>E3*(1-SQRT(I3/(2*O12)))</f>
        <v>22.144908576354176</v>
      </c>
      <c r="F5" t="s">
        <v>36</v>
      </c>
      <c r="H5" t="s">
        <v>41</v>
      </c>
      <c r="I5">
        <f>E5/O12</f>
        <v>0.14763272384236117</v>
      </c>
      <c r="N5" t="s">
        <v>16</v>
      </c>
      <c r="O5">
        <v>20</v>
      </c>
    </row>
    <row r="6" spans="4:19" x14ac:dyDescent="0.3">
      <c r="D6" t="s">
        <v>9</v>
      </c>
      <c r="E6">
        <f>E9+E10</f>
        <v>36.419365923247668</v>
      </c>
      <c r="F6" t="s">
        <v>36</v>
      </c>
      <c r="N6" t="s">
        <v>17</v>
      </c>
      <c r="O6">
        <v>11.68</v>
      </c>
    </row>
    <row r="7" spans="4:19" x14ac:dyDescent="0.3">
      <c r="D7" t="s">
        <v>42</v>
      </c>
      <c r="E7">
        <f>O5*SQRT(2)</f>
        <v>28.284271247461902</v>
      </c>
      <c r="N7" t="s">
        <v>18</v>
      </c>
      <c r="O7">
        <v>467</v>
      </c>
    </row>
    <row r="8" spans="4:19" x14ac:dyDescent="0.3">
      <c r="D8" t="s">
        <v>1</v>
      </c>
      <c r="F8" t="s">
        <v>36</v>
      </c>
      <c r="N8" t="s">
        <v>19</v>
      </c>
      <c r="O8">
        <v>3.9</v>
      </c>
    </row>
    <row r="9" spans="4:19" x14ac:dyDescent="0.3">
      <c r="D9" t="s">
        <v>2</v>
      </c>
      <c r="E9">
        <f>E5-(2/3)*E10</f>
        <v>-6.4040061174328109</v>
      </c>
      <c r="N9" t="s">
        <v>32</v>
      </c>
      <c r="O9">
        <f>O8+O7/(O6)^2</f>
        <v>7.323191499343217</v>
      </c>
    </row>
    <row r="10" spans="4:19" x14ac:dyDescent="0.3">
      <c r="D10" t="s">
        <v>3</v>
      </c>
      <c r="E10">
        <f>(I5/(2*O13))*(1-((I3/(2*O12))^(1/4)))</f>
        <v>42.823372040680482</v>
      </c>
    </row>
    <row r="11" spans="4:19" x14ac:dyDescent="0.3">
      <c r="N11" t="s">
        <v>29</v>
      </c>
    </row>
    <row r="12" spans="4:19" x14ac:dyDescent="0.3">
      <c r="D12" t="s">
        <v>5</v>
      </c>
      <c r="F12" t="s">
        <v>35</v>
      </c>
      <c r="N12" t="s">
        <v>30</v>
      </c>
      <c r="O12">
        <f>Q18</f>
        <v>150</v>
      </c>
    </row>
    <row r="13" spans="4:19" x14ac:dyDescent="0.3">
      <c r="D13" t="s">
        <v>38</v>
      </c>
      <c r="F13" t="s">
        <v>35</v>
      </c>
      <c r="N13" t="s">
        <v>39</v>
      </c>
      <c r="O13">
        <f>O18</f>
        <v>1E-3</v>
      </c>
    </row>
    <row r="14" spans="4:19" x14ac:dyDescent="0.3">
      <c r="D14" t="s">
        <v>6</v>
      </c>
      <c r="F14" t="s">
        <v>35</v>
      </c>
    </row>
    <row r="15" spans="4:19" x14ac:dyDescent="0.3">
      <c r="D15" t="s">
        <v>7</v>
      </c>
      <c r="F15" t="s">
        <v>37</v>
      </c>
    </row>
    <row r="17" spans="14:17" x14ac:dyDescent="0.3">
      <c r="N17" t="s">
        <v>31</v>
      </c>
    </row>
    <row r="18" spans="14:17" x14ac:dyDescent="0.3">
      <c r="N18" t="s">
        <v>11</v>
      </c>
      <c r="O18">
        <f>1000*10^-6</f>
        <v>1E-3</v>
      </c>
      <c r="P18" t="s">
        <v>12</v>
      </c>
      <c r="Q18">
        <v>150</v>
      </c>
    </row>
    <row r="19" spans="14:17" x14ac:dyDescent="0.3">
      <c r="N19" t="s">
        <v>23</v>
      </c>
      <c r="O19">
        <f>470*10^-6</f>
        <v>4.6999999999999999E-4</v>
      </c>
      <c r="P19" t="s">
        <v>24</v>
      </c>
      <c r="Q19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bez filtracji</vt:lpstr>
      <vt:lpstr>z filtracją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kewin</dc:creator>
  <cp:lastModifiedBy>kewin</cp:lastModifiedBy>
  <dcterms:created xsi:type="dcterms:W3CDTF">2019-03-11T14:20:17Z</dcterms:created>
  <dcterms:modified xsi:type="dcterms:W3CDTF">2019-03-11T15:36:18Z</dcterms:modified>
</cp:coreProperties>
</file>